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PC 2020\A - starý PC\SÚS Pk\2025\Rekultivace půdních bloků\"/>
    </mc:Choice>
  </mc:AlternateContent>
  <xr:revisionPtr revIDLastSave="0" documentId="13_ncr:1_{AD77BE91-BD8F-4678-A8C2-41B6EC3F545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5" i="1" l="1"/>
  <c r="J41" i="1" l="1"/>
  <c r="E41" i="1" l="1"/>
  <c r="J38" i="1"/>
  <c r="E38" i="1"/>
  <c r="E37" i="1"/>
  <c r="J37" i="1"/>
  <c r="E14" i="1"/>
  <c r="E20" i="1"/>
  <c r="E27" i="1"/>
  <c r="G26" i="1"/>
  <c r="I26" i="1"/>
  <c r="J33" i="1"/>
  <c r="J27" i="1"/>
  <c r="E36" i="1"/>
  <c r="J36" i="1"/>
  <c r="J35" i="1"/>
  <c r="E35" i="1"/>
  <c r="E33" i="1"/>
  <c r="J20" i="1"/>
  <c r="D20" i="1"/>
  <c r="J10" i="1"/>
  <c r="J14" i="1"/>
  <c r="E10" i="1"/>
  <c r="J43" i="1" l="1"/>
</calcChain>
</file>

<file path=xl/sharedStrings.xml><?xml version="1.0" encoding="utf-8"?>
<sst xmlns="http://schemas.openxmlformats.org/spreadsheetml/2006/main" count="84" uniqueCount="60">
  <si>
    <t>původní výměra</t>
  </si>
  <si>
    <t>č.PB</t>
  </si>
  <si>
    <t>č.p. PB</t>
  </si>
  <si>
    <t>Půdní bloky před Stavbou</t>
  </si>
  <si>
    <t>výměra</t>
  </si>
  <si>
    <t>8302/5</t>
  </si>
  <si>
    <t>8302/3</t>
  </si>
  <si>
    <t>8302/4</t>
  </si>
  <si>
    <t>Zábor stavby</t>
  </si>
  <si>
    <t>Vráceno</t>
  </si>
  <si>
    <t>Půdní bloky během Stavby</t>
  </si>
  <si>
    <t>Půdní bloky po Stavbě</t>
  </si>
  <si>
    <t>8302/2</t>
  </si>
  <si>
    <t>ha</t>
  </si>
  <si>
    <t>1164/25</t>
  </si>
  <si>
    <t>1171/1</t>
  </si>
  <si>
    <t>1167/5</t>
  </si>
  <si>
    <t>1164/12</t>
  </si>
  <si>
    <t>1164/34</t>
  </si>
  <si>
    <t>8301/1</t>
  </si>
  <si>
    <t>8301/2</t>
  </si>
  <si>
    <t>8301/3</t>
  </si>
  <si>
    <t>7301/5</t>
  </si>
  <si>
    <t>1072/34 zahrádky</t>
  </si>
  <si>
    <t>1072/161</t>
  </si>
  <si>
    <t>1072/157</t>
  </si>
  <si>
    <t>1072/100</t>
  </si>
  <si>
    <t>1072/158</t>
  </si>
  <si>
    <t>1072/39</t>
  </si>
  <si>
    <t>1072/110</t>
  </si>
  <si>
    <t>7301/8</t>
  </si>
  <si>
    <t>7301/9</t>
  </si>
  <si>
    <t>7301/10</t>
  </si>
  <si>
    <t>6402/1</t>
  </si>
  <si>
    <t>6402/9</t>
  </si>
  <si>
    <t>6402/15</t>
  </si>
  <si>
    <t>6402/16</t>
  </si>
  <si>
    <t>6402/13</t>
  </si>
  <si>
    <t>6402/14</t>
  </si>
  <si>
    <t>Jiný důvod změnšení PB</t>
  </si>
  <si>
    <t>k rekultivaci</t>
  </si>
  <si>
    <t>6301/6</t>
  </si>
  <si>
    <t>6301/8</t>
  </si>
  <si>
    <t>6202/1</t>
  </si>
  <si>
    <t>6201/1</t>
  </si>
  <si>
    <t>6204/21</t>
  </si>
  <si>
    <t>parcela v kú. Dašice</t>
  </si>
  <si>
    <t>9301/7</t>
  </si>
  <si>
    <t>1302/31</t>
  </si>
  <si>
    <t>1302/30</t>
  </si>
  <si>
    <t>1303/5</t>
  </si>
  <si>
    <t>9303/1</t>
  </si>
  <si>
    <t>9303/11</t>
  </si>
  <si>
    <t>Dočasné i trvalé zábory</t>
  </si>
  <si>
    <t>Rekultivace půdních bloků</t>
  </si>
  <si>
    <t>celkem ha k rekultivaci</t>
  </si>
  <si>
    <t>Biologická rekultivace celkem bez DPH v Kč</t>
  </si>
  <si>
    <t>Biologická rekultivace Kč/m2</t>
  </si>
  <si>
    <t>Příloha č.2</t>
  </si>
  <si>
    <t>Dočasné zábory stavba: Napojení silnice II/322 na D35 MÚK Dašice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</si>
</sst>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/>
    <xf numFmtId="0" fontId="3" fillId="0" borderId="2" xfId="0" applyFont="1" applyBorder="1"/>
    <xf numFmtId="164" fontId="4" fillId="0" borderId="0" xfId="1" applyNumberFormat="1" applyFont="1" applyFill="1"/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right"/>
    </xf>
    <xf numFmtId="4" fontId="0" fillId="0" borderId="1" xfId="0" applyNumberFormat="1" applyBorder="1" applyAlignment="1">
      <alignment horizontal="center" vertical="center"/>
    </xf>
    <xf numFmtId="7" fontId="4" fillId="0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45"/>
  <sheetViews>
    <sheetView tabSelected="1" workbookViewId="0">
      <selection activeCell="A7" sqref="A7"/>
    </sheetView>
  </sheetViews>
  <sheetFormatPr defaultRowHeight="15" x14ac:dyDescent="0.25"/>
  <cols>
    <col min="1" max="1" width="8.85546875"/>
    <col min="2" max="2" width="14" bestFit="1" customWidth="1"/>
    <col min="3" max="3" width="17.28515625" style="4" bestFit="1" customWidth="1"/>
    <col min="4" max="4" width="14" customWidth="1"/>
    <col min="5" max="5" width="18" bestFit="1" customWidth="1"/>
    <col min="6" max="6" width="12.5703125" style="5" bestFit="1" customWidth="1"/>
    <col min="7" max="7" width="8.85546875"/>
    <col min="8" max="8" width="10.7109375" style="5" customWidth="1"/>
    <col min="9" max="9" width="11.7109375" customWidth="1"/>
    <col min="10" max="10" width="26.28515625" customWidth="1"/>
    <col min="11" max="11" width="15.85546875" bestFit="1" customWidth="1"/>
    <col min="12" max="12" width="15.140625" bestFit="1" customWidth="1"/>
  </cols>
  <sheetData>
    <row r="2" spans="1:10" x14ac:dyDescent="0.25">
      <c r="J2" s="5" t="s">
        <v>58</v>
      </c>
    </row>
    <row r="3" spans="1:10" ht="30.75" customHeight="1" x14ac:dyDescent="0.25">
      <c r="C3" s="17" t="s">
        <v>54</v>
      </c>
      <c r="D3" s="17"/>
      <c r="E3" s="17"/>
      <c r="F3" s="17"/>
      <c r="G3" s="17"/>
      <c r="H3" s="17"/>
    </row>
    <row r="6" spans="1:10" x14ac:dyDescent="0.25">
      <c r="A6" s="3" t="s">
        <v>59</v>
      </c>
    </row>
    <row r="8" spans="1:10" x14ac:dyDescent="0.25">
      <c r="A8" s="19" t="s">
        <v>3</v>
      </c>
      <c r="B8" s="19"/>
      <c r="C8" s="19" t="s">
        <v>39</v>
      </c>
      <c r="D8" s="19"/>
      <c r="E8" s="2" t="s">
        <v>8</v>
      </c>
      <c r="F8" s="19" t="s">
        <v>10</v>
      </c>
      <c r="G8" s="19"/>
      <c r="H8" s="19" t="s">
        <v>11</v>
      </c>
      <c r="I8" s="19"/>
      <c r="J8" s="6" t="s">
        <v>9</v>
      </c>
    </row>
    <row r="9" spans="1:10" x14ac:dyDescent="0.25">
      <c r="A9" s="2" t="s">
        <v>2</v>
      </c>
      <c r="B9" s="2" t="s">
        <v>0</v>
      </c>
      <c r="C9" s="6" t="s">
        <v>46</v>
      </c>
      <c r="D9" s="6" t="s">
        <v>13</v>
      </c>
      <c r="E9" s="2" t="s">
        <v>53</v>
      </c>
      <c r="F9" s="6" t="s">
        <v>1</v>
      </c>
      <c r="G9" s="6" t="s">
        <v>4</v>
      </c>
      <c r="H9" s="6" t="s">
        <v>1</v>
      </c>
      <c r="I9" s="6" t="s">
        <v>4</v>
      </c>
      <c r="J9" s="6" t="s">
        <v>40</v>
      </c>
    </row>
    <row r="10" spans="1:10" x14ac:dyDescent="0.25">
      <c r="A10" s="19">
        <v>8302</v>
      </c>
      <c r="B10" s="19">
        <v>13.4</v>
      </c>
      <c r="C10" s="6"/>
      <c r="D10" s="2"/>
      <c r="E10" s="19">
        <f>B10-G10-G11</f>
        <v>2.0200000000000005</v>
      </c>
      <c r="F10" s="1">
        <v>8302</v>
      </c>
      <c r="G10" s="2">
        <v>6.13</v>
      </c>
      <c r="H10" s="1">
        <v>8302</v>
      </c>
      <c r="I10" s="2">
        <v>6.38</v>
      </c>
      <c r="J10" s="21">
        <f>(I10+I11+I12+I13)-(G10+G11)</f>
        <v>0.83999999999999986</v>
      </c>
    </row>
    <row r="11" spans="1:10" x14ac:dyDescent="0.25">
      <c r="A11" s="19"/>
      <c r="B11" s="19"/>
      <c r="C11" s="6"/>
      <c r="D11" s="2"/>
      <c r="E11" s="19"/>
      <c r="F11" s="1" t="s">
        <v>6</v>
      </c>
      <c r="G11" s="2">
        <v>5.25</v>
      </c>
      <c r="H11" s="1" t="s">
        <v>12</v>
      </c>
      <c r="I11" s="2">
        <v>5.48</v>
      </c>
      <c r="J11" s="21"/>
    </row>
    <row r="12" spans="1:10" x14ac:dyDescent="0.25">
      <c r="A12" s="19"/>
      <c r="B12" s="19"/>
      <c r="C12" s="6"/>
      <c r="D12" s="2"/>
      <c r="E12" s="19"/>
      <c r="F12" s="1"/>
      <c r="G12" s="2"/>
      <c r="H12" s="1" t="s">
        <v>7</v>
      </c>
      <c r="I12" s="2">
        <v>0.11</v>
      </c>
      <c r="J12" s="21"/>
    </row>
    <row r="13" spans="1:10" x14ac:dyDescent="0.25">
      <c r="A13" s="19"/>
      <c r="B13" s="19"/>
      <c r="C13" s="6"/>
      <c r="D13" s="2"/>
      <c r="E13" s="19"/>
      <c r="F13" s="1"/>
      <c r="G13" s="2"/>
      <c r="H13" s="1" t="s">
        <v>5</v>
      </c>
      <c r="I13" s="2">
        <v>0.25</v>
      </c>
      <c r="J13" s="21"/>
    </row>
    <row r="14" spans="1:10" x14ac:dyDescent="0.25">
      <c r="A14" s="19">
        <v>8301</v>
      </c>
      <c r="B14" s="19">
        <v>24.98</v>
      </c>
      <c r="C14" s="6" t="s">
        <v>14</v>
      </c>
      <c r="D14" s="6">
        <v>1.4034</v>
      </c>
      <c r="E14" s="19">
        <f>B14-(D14+D15+D16+D17+D18+D19)-(G14+G15)</f>
        <v>1.9683000000000028</v>
      </c>
      <c r="F14" s="1" t="s">
        <v>19</v>
      </c>
      <c r="G14" s="2">
        <v>7.31</v>
      </c>
      <c r="H14" s="1" t="s">
        <v>19</v>
      </c>
      <c r="I14" s="2">
        <v>8.99</v>
      </c>
      <c r="J14" s="21">
        <f>(I14+I15+I16)-(G14+G15)</f>
        <v>1.6799999999999997</v>
      </c>
    </row>
    <row r="15" spans="1:10" x14ac:dyDescent="0.25">
      <c r="A15" s="19"/>
      <c r="B15" s="19"/>
      <c r="C15" s="6" t="s">
        <v>15</v>
      </c>
      <c r="D15" s="6">
        <v>0.22750000000000001</v>
      </c>
      <c r="E15" s="19"/>
      <c r="F15" s="1" t="s">
        <v>20</v>
      </c>
      <c r="G15" s="2">
        <v>10.11</v>
      </c>
      <c r="H15" s="1" t="s">
        <v>20</v>
      </c>
      <c r="I15" s="2">
        <v>9.9499999999999993</v>
      </c>
      <c r="J15" s="21"/>
    </row>
    <row r="16" spans="1:10" x14ac:dyDescent="0.25">
      <c r="A16" s="19"/>
      <c r="B16" s="19"/>
      <c r="C16" s="6" t="s">
        <v>16</v>
      </c>
      <c r="D16" s="6">
        <v>0.55940000000000001</v>
      </c>
      <c r="E16" s="19"/>
      <c r="F16" s="1"/>
      <c r="G16" s="2"/>
      <c r="H16" s="1" t="s">
        <v>21</v>
      </c>
      <c r="I16" s="2">
        <v>0.16</v>
      </c>
      <c r="J16" s="21"/>
    </row>
    <row r="17" spans="1:10" x14ac:dyDescent="0.25">
      <c r="A17" s="19"/>
      <c r="B17" s="19"/>
      <c r="C17" s="6" t="s">
        <v>17</v>
      </c>
      <c r="D17" s="6">
        <v>1.8069</v>
      </c>
      <c r="E17" s="19"/>
      <c r="F17" s="1"/>
      <c r="G17" s="2"/>
      <c r="H17" s="1"/>
      <c r="I17" s="2"/>
      <c r="J17" s="21"/>
    </row>
    <row r="18" spans="1:10" x14ac:dyDescent="0.25">
      <c r="A18" s="19"/>
      <c r="B18" s="19"/>
      <c r="C18" s="6">
        <v>1073</v>
      </c>
      <c r="D18" s="6">
        <v>1.58</v>
      </c>
      <c r="E18" s="19"/>
      <c r="F18" s="1"/>
      <c r="G18" s="2"/>
      <c r="H18" s="1"/>
      <c r="I18" s="2"/>
      <c r="J18" s="21"/>
    </row>
    <row r="19" spans="1:10" x14ac:dyDescent="0.25">
      <c r="A19" s="19"/>
      <c r="B19" s="19"/>
      <c r="C19" s="6" t="s">
        <v>18</v>
      </c>
      <c r="D19" s="6">
        <v>1.4500000000000001E-2</v>
      </c>
      <c r="E19" s="19"/>
      <c r="F19" s="1"/>
      <c r="G19" s="2"/>
      <c r="H19" s="1"/>
      <c r="I19" s="2"/>
      <c r="J19" s="21"/>
    </row>
    <row r="20" spans="1:10" x14ac:dyDescent="0.25">
      <c r="A20" s="19" t="s">
        <v>22</v>
      </c>
      <c r="B20" s="19">
        <v>31.79</v>
      </c>
      <c r="C20" s="6" t="s">
        <v>23</v>
      </c>
      <c r="D20" s="6">
        <f>0.1415+0.0388</f>
        <v>0.18029999999999999</v>
      </c>
      <c r="E20" s="19">
        <f>B20-(G20+G21)</f>
        <v>3.8099999999999987</v>
      </c>
      <c r="F20" s="1" t="s">
        <v>22</v>
      </c>
      <c r="G20" s="2">
        <v>18.34</v>
      </c>
      <c r="H20" s="1" t="s">
        <v>22</v>
      </c>
      <c r="I20" s="2">
        <v>18.34</v>
      </c>
      <c r="J20" s="21">
        <f>(I20+I21+I22+I23)-(G20+G21+G22)</f>
        <v>0.42000000000000171</v>
      </c>
    </row>
    <row r="21" spans="1:10" x14ac:dyDescent="0.25">
      <c r="A21" s="19"/>
      <c r="B21" s="19"/>
      <c r="C21" s="6" t="s">
        <v>24</v>
      </c>
      <c r="D21" s="6">
        <v>1.61E-2</v>
      </c>
      <c r="E21" s="19"/>
      <c r="F21" s="1" t="s">
        <v>30</v>
      </c>
      <c r="G21" s="2">
        <v>9.64</v>
      </c>
      <c r="H21" s="1" t="s">
        <v>30</v>
      </c>
      <c r="I21" s="2">
        <v>9.9</v>
      </c>
      <c r="J21" s="21"/>
    </row>
    <row r="22" spans="1:10" x14ac:dyDescent="0.25">
      <c r="A22" s="19"/>
      <c r="B22" s="19"/>
      <c r="C22" s="6" t="s">
        <v>25</v>
      </c>
      <c r="D22" s="6">
        <v>1.44E-2</v>
      </c>
      <c r="E22" s="19"/>
      <c r="F22" s="1" t="s">
        <v>31</v>
      </c>
      <c r="G22" s="2">
        <v>0.48</v>
      </c>
      <c r="H22" s="1" t="s">
        <v>31</v>
      </c>
      <c r="I22" s="2">
        <v>0.48</v>
      </c>
      <c r="J22" s="21"/>
    </row>
    <row r="23" spans="1:10" x14ac:dyDescent="0.25">
      <c r="A23" s="19"/>
      <c r="B23" s="19"/>
      <c r="C23" s="6" t="s">
        <v>26</v>
      </c>
      <c r="D23" s="6">
        <v>8.4099999999999994E-2</v>
      </c>
      <c r="E23" s="19"/>
      <c r="F23" s="1"/>
      <c r="G23" s="2"/>
      <c r="H23" s="1" t="s">
        <v>32</v>
      </c>
      <c r="I23" s="2">
        <v>0.16</v>
      </c>
      <c r="J23" s="21"/>
    </row>
    <row r="24" spans="1:10" x14ac:dyDescent="0.25">
      <c r="A24" s="19"/>
      <c r="B24" s="19"/>
      <c r="C24" s="6" t="s">
        <v>27</v>
      </c>
      <c r="D24" s="6">
        <v>8.8000000000000005E-3</v>
      </c>
      <c r="E24" s="19"/>
      <c r="F24" s="1"/>
      <c r="G24" s="2"/>
      <c r="H24" s="1"/>
      <c r="I24" s="2"/>
      <c r="J24" s="21"/>
    </row>
    <row r="25" spans="1:10" x14ac:dyDescent="0.25">
      <c r="A25" s="19"/>
      <c r="B25" s="19"/>
      <c r="C25" s="6" t="s">
        <v>28</v>
      </c>
      <c r="D25" s="6">
        <v>3.0999999999999999E-3</v>
      </c>
      <c r="E25" s="19"/>
      <c r="F25" s="1"/>
      <c r="G25" s="2"/>
      <c r="H25" s="1"/>
      <c r="I25" s="2"/>
      <c r="J25" s="21"/>
    </row>
    <row r="26" spans="1:10" x14ac:dyDescent="0.25">
      <c r="A26" s="19"/>
      <c r="B26" s="19"/>
      <c r="C26" s="6" t="s">
        <v>29</v>
      </c>
      <c r="D26" s="6">
        <v>0.30409999999999998</v>
      </c>
      <c r="E26" s="19"/>
      <c r="F26" s="1"/>
      <c r="G26" s="2">
        <f>SUM(G27:G28)</f>
        <v>32.650000000000006</v>
      </c>
      <c r="H26" s="1"/>
      <c r="I26" s="2">
        <f>SUM(I27:I32)</f>
        <v>32.65</v>
      </c>
      <c r="J26" s="21"/>
    </row>
    <row r="27" spans="1:10" x14ac:dyDescent="0.25">
      <c r="A27" s="19" t="s">
        <v>33</v>
      </c>
      <c r="B27" s="19">
        <v>35.409999999999997</v>
      </c>
      <c r="C27" s="6"/>
      <c r="D27" s="2"/>
      <c r="E27" s="19">
        <f>B27-(G27+G28)</f>
        <v>2.7599999999999909</v>
      </c>
      <c r="F27" s="1" t="s">
        <v>33</v>
      </c>
      <c r="G27" s="2">
        <v>26.92</v>
      </c>
      <c r="H27" s="1" t="s">
        <v>33</v>
      </c>
      <c r="I27" s="2">
        <v>26.17</v>
      </c>
      <c r="J27" s="21">
        <f>(I27+I28+I29+I30+I31+I32)-(G27+G28)</f>
        <v>0</v>
      </c>
    </row>
    <row r="28" spans="1:10" x14ac:dyDescent="0.25">
      <c r="A28" s="19"/>
      <c r="B28" s="19"/>
      <c r="C28" s="6"/>
      <c r="D28" s="2"/>
      <c r="E28" s="19"/>
      <c r="F28" s="1" t="s">
        <v>34</v>
      </c>
      <c r="G28" s="2">
        <v>5.73</v>
      </c>
      <c r="H28" s="1" t="s">
        <v>34</v>
      </c>
      <c r="I28" s="2">
        <v>5.53</v>
      </c>
      <c r="J28" s="21"/>
    </row>
    <row r="29" spans="1:10" x14ac:dyDescent="0.25">
      <c r="A29" s="19"/>
      <c r="B29" s="19"/>
      <c r="C29" s="6"/>
      <c r="D29" s="2"/>
      <c r="E29" s="19"/>
      <c r="F29" s="1"/>
      <c r="G29" s="2"/>
      <c r="H29" s="1" t="s">
        <v>35</v>
      </c>
      <c r="I29" s="2">
        <v>0.09</v>
      </c>
      <c r="J29" s="21"/>
    </row>
    <row r="30" spans="1:10" x14ac:dyDescent="0.25">
      <c r="A30" s="19"/>
      <c r="B30" s="19"/>
      <c r="C30" s="6"/>
      <c r="D30" s="2"/>
      <c r="E30" s="19"/>
      <c r="F30" s="1"/>
      <c r="G30" s="2"/>
      <c r="H30" s="1" t="s">
        <v>36</v>
      </c>
      <c r="I30" s="2">
        <v>0.27</v>
      </c>
      <c r="J30" s="21"/>
    </row>
    <row r="31" spans="1:10" x14ac:dyDescent="0.25">
      <c r="A31" s="19"/>
      <c r="B31" s="19"/>
      <c r="C31" s="6"/>
      <c r="D31" s="2"/>
      <c r="E31" s="19"/>
      <c r="F31" s="1"/>
      <c r="G31" s="2"/>
      <c r="H31" s="1" t="s">
        <v>37</v>
      </c>
      <c r="I31" s="2">
        <v>0.43</v>
      </c>
      <c r="J31" s="21"/>
    </row>
    <row r="32" spans="1:10" x14ac:dyDescent="0.25">
      <c r="A32" s="19"/>
      <c r="B32" s="19"/>
      <c r="C32" s="6"/>
      <c r="D32" s="2"/>
      <c r="E32" s="19"/>
      <c r="F32" s="1"/>
      <c r="G32" s="2"/>
      <c r="H32" s="1" t="s">
        <v>38</v>
      </c>
      <c r="I32" s="2">
        <v>0.16</v>
      </c>
      <c r="J32" s="21"/>
    </row>
    <row r="33" spans="1:12" x14ac:dyDescent="0.25">
      <c r="A33" s="19" t="s">
        <v>41</v>
      </c>
      <c r="B33" s="19">
        <v>5.67</v>
      </c>
      <c r="C33" s="6"/>
      <c r="D33" s="2"/>
      <c r="E33" s="19">
        <f>B33-(G33+G34)</f>
        <v>1.4399999999999995</v>
      </c>
      <c r="F33" s="1" t="s">
        <v>41</v>
      </c>
      <c r="G33" s="2">
        <v>4.07</v>
      </c>
      <c r="H33" s="1" t="s">
        <v>41</v>
      </c>
      <c r="I33" s="2">
        <v>4.1900000000000004</v>
      </c>
      <c r="J33" s="21">
        <f>(I33+I34)-(G33+G34)</f>
        <v>0.12000000000000011</v>
      </c>
    </row>
    <row r="34" spans="1:12" x14ac:dyDescent="0.25">
      <c r="A34" s="19"/>
      <c r="B34" s="19"/>
      <c r="C34" s="6"/>
      <c r="D34" s="2"/>
      <c r="E34" s="19"/>
      <c r="F34" s="1" t="s">
        <v>42</v>
      </c>
      <c r="G34" s="2">
        <v>0.16</v>
      </c>
      <c r="H34" s="1" t="s">
        <v>42</v>
      </c>
      <c r="I34" s="2">
        <v>0.16</v>
      </c>
      <c r="J34" s="21"/>
    </row>
    <row r="35" spans="1:12" x14ac:dyDescent="0.25">
      <c r="A35" s="2" t="s">
        <v>43</v>
      </c>
      <c r="B35" s="6">
        <v>2.88</v>
      </c>
      <c r="C35" s="6"/>
      <c r="D35" s="2"/>
      <c r="E35" s="6">
        <f>B35-G35</f>
        <v>0.23999999999999977</v>
      </c>
      <c r="F35" s="1" t="s">
        <v>43</v>
      </c>
      <c r="G35" s="2">
        <v>2.64</v>
      </c>
      <c r="H35" s="1" t="s">
        <v>43</v>
      </c>
      <c r="I35" s="2">
        <v>2.83</v>
      </c>
      <c r="J35" s="12">
        <f>I35-G35</f>
        <v>0.18999999999999995</v>
      </c>
    </row>
    <row r="36" spans="1:12" x14ac:dyDescent="0.25">
      <c r="A36" s="2" t="s">
        <v>44</v>
      </c>
      <c r="B36" s="6">
        <v>7.33</v>
      </c>
      <c r="C36" s="6"/>
      <c r="D36" s="2"/>
      <c r="E36" s="6">
        <f>B36-G36</f>
        <v>0.20999999999999996</v>
      </c>
      <c r="F36" s="1" t="s">
        <v>44</v>
      </c>
      <c r="G36" s="2">
        <v>7.12</v>
      </c>
      <c r="H36" s="1" t="s">
        <v>44</v>
      </c>
      <c r="I36" s="2">
        <v>7.33</v>
      </c>
      <c r="J36" s="12">
        <f>I36-G36</f>
        <v>0.20999999999999996</v>
      </c>
    </row>
    <row r="37" spans="1:12" x14ac:dyDescent="0.25">
      <c r="A37" s="2" t="s">
        <v>45</v>
      </c>
      <c r="B37" s="6">
        <v>27.74</v>
      </c>
      <c r="C37" s="6">
        <v>667</v>
      </c>
      <c r="D37" s="6">
        <v>0.31</v>
      </c>
      <c r="E37" s="6">
        <f>B37-D37-G37</f>
        <v>0.30999999999999872</v>
      </c>
      <c r="F37" s="1" t="s">
        <v>45</v>
      </c>
      <c r="G37" s="2">
        <v>27.12</v>
      </c>
      <c r="H37" s="1" t="s">
        <v>45</v>
      </c>
      <c r="I37" s="2">
        <v>27.43</v>
      </c>
      <c r="J37" s="12">
        <f>I37-G37</f>
        <v>0.30999999999999872</v>
      </c>
    </row>
    <row r="38" spans="1:12" x14ac:dyDescent="0.25">
      <c r="A38" s="19" t="s">
        <v>47</v>
      </c>
      <c r="B38" s="19">
        <v>33.03</v>
      </c>
      <c r="C38" s="7" t="s">
        <v>48</v>
      </c>
      <c r="D38" s="7">
        <v>0.23849999999999999</v>
      </c>
      <c r="E38" s="19">
        <f>B38-(D38+D39+D40)-G38</f>
        <v>0.56729999999999947</v>
      </c>
      <c r="F38" s="1" t="s">
        <v>47</v>
      </c>
      <c r="G38" s="2">
        <v>31.14</v>
      </c>
      <c r="H38" s="8" t="s">
        <v>47</v>
      </c>
      <c r="I38" s="2">
        <v>31.74</v>
      </c>
      <c r="J38" s="21">
        <f>I38-G38</f>
        <v>0.59999999999999787</v>
      </c>
    </row>
    <row r="39" spans="1:12" x14ac:dyDescent="0.25">
      <c r="A39" s="19"/>
      <c r="B39" s="19"/>
      <c r="C39" s="7" t="s">
        <v>49</v>
      </c>
      <c r="D39" s="7">
        <v>0.14219999999999999</v>
      </c>
      <c r="E39" s="19"/>
      <c r="F39" s="8"/>
      <c r="G39" s="9"/>
      <c r="H39" s="8"/>
      <c r="I39" s="9"/>
      <c r="J39" s="21"/>
    </row>
    <row r="40" spans="1:12" x14ac:dyDescent="0.25">
      <c r="A40" s="19"/>
      <c r="B40" s="19"/>
      <c r="C40" s="7" t="s">
        <v>50</v>
      </c>
      <c r="D40" s="7">
        <v>0.94199999999999995</v>
      </c>
      <c r="E40" s="19"/>
      <c r="F40" s="8"/>
      <c r="G40" s="9"/>
      <c r="H40" s="8"/>
      <c r="I40" s="9"/>
      <c r="J40" s="21"/>
    </row>
    <row r="41" spans="1:12" x14ac:dyDescent="0.25">
      <c r="A41" s="19" t="s">
        <v>51</v>
      </c>
      <c r="B41" s="19">
        <v>15.45</v>
      </c>
      <c r="C41" s="7"/>
      <c r="D41" s="9"/>
      <c r="E41" s="19">
        <f>B41-G41</f>
        <v>0.11999999999999922</v>
      </c>
      <c r="F41" s="8" t="s">
        <v>51</v>
      </c>
      <c r="G41" s="2">
        <v>15.33</v>
      </c>
      <c r="H41" s="14" t="s">
        <v>51</v>
      </c>
      <c r="I41" s="2">
        <v>15.75</v>
      </c>
      <c r="J41" s="20">
        <f>(I41+I42)-G41</f>
        <v>1.42</v>
      </c>
    </row>
    <row r="42" spans="1:12" x14ac:dyDescent="0.25">
      <c r="A42" s="19"/>
      <c r="B42" s="19"/>
      <c r="C42" s="7"/>
      <c r="D42" s="9"/>
      <c r="E42" s="19"/>
      <c r="F42" s="8"/>
      <c r="G42" s="2"/>
      <c r="H42" s="14" t="s">
        <v>52</v>
      </c>
      <c r="I42" s="2">
        <v>1</v>
      </c>
      <c r="J42" s="20"/>
    </row>
    <row r="43" spans="1:12" x14ac:dyDescent="0.25">
      <c r="E43" s="10"/>
      <c r="F43" s="8"/>
      <c r="G43" s="9"/>
      <c r="H43" s="18" t="s">
        <v>55</v>
      </c>
      <c r="I43" s="18"/>
      <c r="J43" s="13">
        <f>SUM(J10:J41)</f>
        <v>5.7899999999999974</v>
      </c>
    </row>
    <row r="44" spans="1:12" x14ac:dyDescent="0.25">
      <c r="F44" s="18" t="s">
        <v>57</v>
      </c>
      <c r="G44" s="18"/>
      <c r="H44" s="18"/>
      <c r="I44" s="18"/>
      <c r="J44" s="15">
        <v>0</v>
      </c>
    </row>
    <row r="45" spans="1:12" x14ac:dyDescent="0.25">
      <c r="F45" s="18" t="s">
        <v>56</v>
      </c>
      <c r="G45" s="18"/>
      <c r="H45" s="18"/>
      <c r="I45" s="18"/>
      <c r="J45" s="16">
        <f>(J43*10000)*J44</f>
        <v>0</v>
      </c>
      <c r="L45" s="11"/>
    </row>
  </sheetData>
  <mergeCells count="36">
    <mergeCell ref="J10:J13"/>
    <mergeCell ref="A33:A34"/>
    <mergeCell ref="A38:A40"/>
    <mergeCell ref="B38:B40"/>
    <mergeCell ref="E38:E40"/>
    <mergeCell ref="J38:J40"/>
    <mergeCell ref="E33:E34"/>
    <mergeCell ref="J33:J34"/>
    <mergeCell ref="B33:B34"/>
    <mergeCell ref="A27:A32"/>
    <mergeCell ref="E27:E32"/>
    <mergeCell ref="E14:E19"/>
    <mergeCell ref="B20:B26"/>
    <mergeCell ref="A20:A26"/>
    <mergeCell ref="E20:E26"/>
    <mergeCell ref="B14:B19"/>
    <mergeCell ref="J41:J42"/>
    <mergeCell ref="J14:J19"/>
    <mergeCell ref="J20:J26"/>
    <mergeCell ref="J27:J32"/>
    <mergeCell ref="B27:B32"/>
    <mergeCell ref="C3:H3"/>
    <mergeCell ref="F45:I45"/>
    <mergeCell ref="H43:I43"/>
    <mergeCell ref="F44:I44"/>
    <mergeCell ref="A41:A42"/>
    <mergeCell ref="B41:B42"/>
    <mergeCell ref="E41:E42"/>
    <mergeCell ref="C8:D8"/>
    <mergeCell ref="F8:G8"/>
    <mergeCell ref="A14:A19"/>
    <mergeCell ref="A10:A13"/>
    <mergeCell ref="B10:B13"/>
    <mergeCell ref="E10:E13"/>
    <mergeCell ref="H8:I8"/>
    <mergeCell ref="A8:B8"/>
  </mergeCells>
  <pageMargins left="0.7" right="0.7" top="0.78740157499999996" bottom="0.78740157499999996" header="0.3" footer="0.3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Jiří Synek</cp:lastModifiedBy>
  <cp:lastPrinted>2025-03-28T12:46:05Z</cp:lastPrinted>
  <dcterms:created xsi:type="dcterms:W3CDTF">2025-03-26T11:08:47Z</dcterms:created>
  <dcterms:modified xsi:type="dcterms:W3CDTF">2025-04-06T12:32:43Z</dcterms:modified>
</cp:coreProperties>
</file>